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05135005-8317-4B62-AE57-6CE4964FD5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xample" sheetId="16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" i="16" l="1"/>
  <c r="S4" i="16"/>
  <c r="R5" i="16"/>
  <c r="S5" i="16"/>
  <c r="R6" i="16"/>
  <c r="S6" i="16"/>
  <c r="R7" i="16"/>
  <c r="S7" i="16"/>
  <c r="R8" i="16"/>
  <c r="S8" i="16"/>
  <c r="R9" i="16"/>
  <c r="S9" i="16"/>
  <c r="R10" i="16"/>
  <c r="S10" i="16"/>
  <c r="R11" i="16"/>
  <c r="S11" i="16"/>
  <c r="R12" i="16"/>
  <c r="S12" i="16"/>
  <c r="R13" i="16"/>
  <c r="S13" i="16"/>
  <c r="R14" i="16"/>
  <c r="S14" i="16"/>
  <c r="S3" i="16"/>
  <c r="R3" i="16"/>
  <c r="E3" i="16"/>
  <c r="D3" i="16" l="1"/>
  <c r="F4" i="16" s="1"/>
  <c r="D4" i="16" l="1"/>
  <c r="E4" i="16"/>
  <c r="G5" i="16" l="1"/>
  <c r="E5" i="16" s="1"/>
  <c r="F5" i="16" l="1"/>
  <c r="D5" i="16"/>
  <c r="H6" i="16"/>
  <c r="D6" i="16" l="1"/>
  <c r="E6" i="16"/>
  <c r="G6" i="16"/>
  <c r="F6" i="16"/>
  <c r="I7" i="16" l="1"/>
  <c r="E7" i="16" s="1"/>
  <c r="H7" i="16" l="1"/>
  <c r="G7" i="16"/>
  <c r="D7" i="16"/>
  <c r="F7" i="16"/>
  <c r="J8" i="16" l="1"/>
  <c r="I8" i="16" s="1"/>
  <c r="H8" i="16"/>
  <c r="G8" i="16"/>
  <c r="F8" i="16" l="1"/>
  <c r="D8" i="16"/>
  <c r="E8" i="16"/>
  <c r="K9" i="16" s="1"/>
  <c r="J9" i="16" s="1"/>
  <c r="I9" i="16" l="1"/>
  <c r="E9" i="16"/>
  <c r="G9" i="16"/>
  <c r="D9" i="16"/>
  <c r="H9" i="16"/>
  <c r="F9" i="16"/>
  <c r="L10" i="16" l="1"/>
  <c r="J10" i="16" s="1"/>
  <c r="D10" i="16" l="1"/>
  <c r="G10" i="16"/>
  <c r="E10" i="16"/>
  <c r="I10" i="16"/>
  <c r="K10" i="16"/>
  <c r="H10" i="16"/>
  <c r="F10" i="16"/>
  <c r="M11" i="16" l="1"/>
  <c r="J11" i="16" s="1"/>
  <c r="G11" i="16" l="1"/>
  <c r="H11" i="16"/>
  <c r="F11" i="16"/>
  <c r="L11" i="16"/>
  <c r="I11" i="16"/>
  <c r="K11" i="16"/>
  <c r="D11" i="16"/>
  <c r="E11" i="16"/>
  <c r="N12" i="16" l="1"/>
  <c r="L12" i="16" s="1"/>
  <c r="M12" i="16" l="1"/>
  <c r="J12" i="16"/>
  <c r="K12" i="16"/>
  <c r="D12" i="16"/>
  <c r="I12" i="16"/>
  <c r="F12" i="16"/>
  <c r="G12" i="16"/>
  <c r="E12" i="16"/>
  <c r="H12" i="16"/>
  <c r="O13" i="16" l="1"/>
  <c r="M13" i="16" s="1"/>
  <c r="J13" i="16" l="1"/>
  <c r="L13" i="16"/>
  <c r="K13" i="16"/>
  <c r="H13" i="16"/>
  <c r="D13" i="16"/>
  <c r="E13" i="16"/>
  <c r="F13" i="16"/>
  <c r="N13" i="16"/>
  <c r="G13" i="16"/>
  <c r="I13" i="16"/>
  <c r="P14" i="16" l="1"/>
  <c r="D14" i="16" l="1"/>
  <c r="E14" i="16"/>
  <c r="N14" i="16"/>
  <c r="F14" i="16"/>
  <c r="O14" i="16"/>
  <c r="M14" i="16"/>
  <c r="G14" i="16"/>
  <c r="L14" i="16"/>
  <c r="H14" i="16"/>
  <c r="J14" i="16"/>
  <c r="I14" i="16"/>
  <c r="K14" i="16"/>
</calcChain>
</file>

<file path=xl/sharedStrings.xml><?xml version="1.0" encoding="utf-8"?>
<sst xmlns="http://schemas.openxmlformats.org/spreadsheetml/2006/main" count="21" uniqueCount="21">
  <si>
    <t>Lag</t>
  </si>
  <si>
    <t>AC</t>
  </si>
  <si>
    <t>PAC</t>
  </si>
  <si>
    <t>k</t>
  </si>
  <si>
    <r>
      <t>r</t>
    </r>
    <r>
      <rPr>
        <vertAlign val="subscript"/>
        <sz val="11"/>
        <rFont val="Calibri"/>
        <family val="2"/>
        <scheme val="minor"/>
      </rPr>
      <t>k</t>
    </r>
  </si>
  <si>
    <r>
      <t>r</t>
    </r>
    <r>
      <rPr>
        <vertAlign val="subscript"/>
        <sz val="11"/>
        <rFont val="Calibri"/>
        <family val="2"/>
        <scheme val="minor"/>
      </rPr>
      <t>k,j</t>
    </r>
  </si>
  <si>
    <t>k,1</t>
  </si>
  <si>
    <t>k,2</t>
  </si>
  <si>
    <t>k,3</t>
  </si>
  <si>
    <t>k,4</t>
  </si>
  <si>
    <t>k,5</t>
  </si>
  <si>
    <t>k,6</t>
  </si>
  <si>
    <t>k,7</t>
  </si>
  <si>
    <t>C+</t>
  </si>
  <si>
    <t>C-</t>
  </si>
  <si>
    <t>k,8</t>
  </si>
  <si>
    <t>k,12</t>
  </si>
  <si>
    <t>k,11</t>
  </si>
  <si>
    <t>k,10</t>
  </si>
  <si>
    <t>k,9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</si>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</sst>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PAC r</a:t>
            </a:r>
            <a:r>
              <a:rPr lang="en-US" baseline="-25000"/>
              <a:t>k,j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Example!$D$1:$D$2</c:f>
              <c:strCache>
                <c:ptCount val="2"/>
                <c:pt idx="0">
                  <c:v>PAC</c:v>
                </c:pt>
                <c:pt idx="1">
                  <c:v>rk,j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Example!$D$3:$D$14</c:f>
              <c:numCache>
                <c:formatCode>0.000</c:formatCode>
                <c:ptCount val="12"/>
                <c:pt idx="0">
                  <c:v>0.87973577164154104</c:v>
                </c:pt>
                <c:pt idx="1">
                  <c:v>0.22476822447716061</c:v>
                </c:pt>
                <c:pt idx="2">
                  <c:v>-5.1395229430121217E-2</c:v>
                </c:pt>
                <c:pt idx="3">
                  <c:v>4.8734808361235622E-2</c:v>
                </c:pt>
                <c:pt idx="4">
                  <c:v>-3.6469316795223403E-2</c:v>
                </c:pt>
                <c:pt idx="5">
                  <c:v>-9.4220140472369915E-2</c:v>
                </c:pt>
                <c:pt idx="6">
                  <c:v>6.3225828030409686E-2</c:v>
                </c:pt>
                <c:pt idx="7">
                  <c:v>-0.14401167089395275</c:v>
                </c:pt>
                <c:pt idx="8">
                  <c:v>-2.5968545312633675E-2</c:v>
                </c:pt>
                <c:pt idx="9">
                  <c:v>-1.8271565898660958E-2</c:v>
                </c:pt>
                <c:pt idx="10">
                  <c:v>-1.3837778973694058E-2</c:v>
                </c:pt>
                <c:pt idx="11">
                  <c:v>2.3564754859815077E-2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F-4771-9826-896820D6F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716496"/>
        <c:axId val="245716888"/>
      </c:barChart>
      <c:lineChart>
        <c:grouping val="standard"/>
        <c:varyColors val="0"/>
        <c:ser>
          <c:idx val="1"/>
          <c:order val="1"/>
          <c:tx>
            <c:strRef>
              <c:f>Example!$R$2</c:f>
              <c:strCache>
                <c:ptCount val="1"/>
                <c:pt idx="0">
                  <c:v>C+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Example!$R$3:$R$14</c:f>
              <c:numCache>
                <c:formatCode>0.000</c:formatCode>
                <c:ptCount val="12"/>
                <c:pt idx="0">
                  <c:v>0.27718585822512659</c:v>
                </c:pt>
                <c:pt idx="1">
                  <c:v>0.27718585822512659</c:v>
                </c:pt>
                <c:pt idx="2">
                  <c:v>0.27718585822512659</c:v>
                </c:pt>
                <c:pt idx="3">
                  <c:v>0.27718585822512659</c:v>
                </c:pt>
                <c:pt idx="4">
                  <c:v>0.27718585822512659</c:v>
                </c:pt>
                <c:pt idx="5">
                  <c:v>0.27718585822512659</c:v>
                </c:pt>
                <c:pt idx="6">
                  <c:v>0.27718585822512659</c:v>
                </c:pt>
                <c:pt idx="7">
                  <c:v>0.27718585822512659</c:v>
                </c:pt>
                <c:pt idx="8">
                  <c:v>0.27718585822512659</c:v>
                </c:pt>
                <c:pt idx="9">
                  <c:v>0.27718585822512659</c:v>
                </c:pt>
                <c:pt idx="10">
                  <c:v>0.27718585822512659</c:v>
                </c:pt>
                <c:pt idx="11">
                  <c:v>0.27718585822512659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F-4771-9826-896820D6FF0C}"/>
            </c:ext>
          </c:extLst>
        </c:ser>
        <c:ser>
          <c:idx val="2"/>
          <c:order val="2"/>
          <c:tx>
            <c:strRef>
              <c:f>Example!$S$2</c:f>
              <c:strCache>
                <c:ptCount val="1"/>
                <c:pt idx="0">
                  <c:v>C-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Example!$S$3:$S$14</c:f>
              <c:numCache>
                <c:formatCode>0.000</c:formatCode>
                <c:ptCount val="12"/>
                <c:pt idx="0">
                  <c:v>-0.27718585822512659</c:v>
                </c:pt>
                <c:pt idx="1">
                  <c:v>-0.27718585822512659</c:v>
                </c:pt>
                <c:pt idx="2">
                  <c:v>-0.27718585822512659</c:v>
                </c:pt>
                <c:pt idx="3">
                  <c:v>-0.27718585822512659</c:v>
                </c:pt>
                <c:pt idx="4">
                  <c:v>-0.27718585822512659</c:v>
                </c:pt>
                <c:pt idx="5">
                  <c:v>-0.27718585822512659</c:v>
                </c:pt>
                <c:pt idx="6">
                  <c:v>-0.27718585822512659</c:v>
                </c:pt>
                <c:pt idx="7">
                  <c:v>-0.27718585822512659</c:v>
                </c:pt>
                <c:pt idx="8">
                  <c:v>-0.27718585822512659</c:v>
                </c:pt>
                <c:pt idx="9">
                  <c:v>-0.27718585822512659</c:v>
                </c:pt>
                <c:pt idx="10">
                  <c:v>-0.27718585822512659</c:v>
                </c:pt>
                <c:pt idx="11">
                  <c:v>-0.27718585822512659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AF-4771-9826-896820D6F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716496"/>
        <c:axId val="245716888"/>
      </c:lineChart>
      <c:catAx>
        <c:axId val="2457164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716888"/>
        <c:crosses val="autoZero"/>
        <c:auto val="1"/>
        <c:lblAlgn val="ctr"/>
        <c:lblOffset val="100"/>
        <c:noMultiLvlLbl val="0"/>
      </c:catAx>
      <c:valAx>
        <c:axId val="245716888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71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603250</xdr:colOff>
      <xdr:row>0</xdr:row>
      <xdr:rowOff>189864</xdr:rowOff>
    </xdr:from>
    <xdr:to>
      <xdr:col>27</xdr:col>
      <xdr:colOff>590550</xdr:colOff>
      <xdr:row>16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6B0C21-8247-4673-8A40-A2E04ED3A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4F4DF-D4E7-412D-8C78-B60600898740}">
  <dimension ref="A1:S14"/>
  <sheetViews>
    <sheetView tabSelected="1" workbookViewId="0">
      <selection activeCell="A2" sqref="A2"/>
    </sheetView>
  </sheetViews>
  <sheetFormatPr defaultRowHeight="15" x14ac:dyDescent="0.25"/>
  <cols>
    <col min="1" max="1" width="13.85546875" customWidth="1"/>
    <col min="3" max="3" width="9" style="10" bestFit="1" customWidth="1"/>
    <col min="4" max="16" width="9.140625" style="10"/>
  </cols>
  <sheetData>
    <row r="1" spans="1:19" x14ac:dyDescent="0.25">
      <c r="A1" s="1" t="s">
        <v>20</v>
      </c>
      <c r="B1" s="4" t="s">
        <v>0</v>
      </c>
      <c r="C1" s="4" t="s">
        <v>1</v>
      </c>
      <c r="D1" s="4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ht="18" x14ac:dyDescent="0.35">
      <c r="A2" s="1"/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15</v>
      </c>
      <c r="M2" s="5" t="s">
        <v>19</v>
      </c>
      <c r="N2" s="5" t="s">
        <v>18</v>
      </c>
      <c r="O2" s="5" t="s">
        <v>17</v>
      </c>
      <c r="P2" s="5" t="s">
        <v>16</v>
      </c>
      <c r="R2" s="5" t="s">
        <v>13</v>
      </c>
      <c r="S2" s="5" t="s">
        <v>14</v>
      </c>
    </row>
    <row r="3" spans="1:19" x14ac:dyDescent="0.25">
      <c r="A3" s="1"/>
      <c r="B3" s="2">
        <v>1</v>
      </c>
      <c r="C3" s="3">
        <v>0.87973577164154104</v>
      </c>
      <c r="D3" s="6">
        <f>E3</f>
        <v>0.87973577164154104</v>
      </c>
      <c r="E3" s="7">
        <f>C3</f>
        <v>0.87973577164154104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>
        <f>1.96*1/SQRT(50)</f>
        <v>0.27718585822512659</v>
      </c>
      <c r="S3" s="6">
        <f>-1.96*1/SQRT(50)</f>
        <v>-0.27718585822512659</v>
      </c>
    </row>
    <row r="4" spans="1:19" x14ac:dyDescent="0.25">
      <c r="A4" s="1"/>
      <c r="B4" s="2">
        <v>2</v>
      </c>
      <c r="C4" s="3">
        <v>0.82474725029984386</v>
      </c>
      <c r="D4" s="6">
        <f>F4</f>
        <v>0.22476822447716061</v>
      </c>
      <c r="E4" s="6">
        <f>E3-(E3*F4)</f>
        <v>0.68199912424062703</v>
      </c>
      <c r="F4" s="7">
        <f>(C4-(E3*C3))/(1-(E3*D3))</f>
        <v>0.22476822447716061</v>
      </c>
      <c r="G4" s="6"/>
      <c r="H4" s="6"/>
      <c r="I4" s="6"/>
      <c r="J4" s="6"/>
      <c r="K4" s="6"/>
      <c r="L4" s="6"/>
      <c r="M4" s="6"/>
      <c r="N4" s="6"/>
      <c r="O4" s="6"/>
      <c r="P4" s="6"/>
      <c r="R4" s="6">
        <f t="shared" ref="R4:R14" si="0">1.96*1/SQRT(50)</f>
        <v>0.27718585822512659</v>
      </c>
      <c r="S4" s="6">
        <f t="shared" ref="S4:S14" si="1">-1.96*1/SQRT(50)</f>
        <v>-0.27718585822512659</v>
      </c>
    </row>
    <row r="5" spans="1:19" x14ac:dyDescent="0.25">
      <c r="A5" s="1"/>
      <c r="B5" s="2">
        <v>3</v>
      </c>
      <c r="C5" s="3">
        <v>0.74918187224650046</v>
      </c>
      <c r="D5" s="6">
        <f>G5</f>
        <v>-5.1395229430121217E-2</v>
      </c>
      <c r="E5" s="6">
        <f>E4-(F4*G5)</f>
        <v>0.69355113870623164</v>
      </c>
      <c r="F5" s="6">
        <f>F4-(E4*G5)</f>
        <v>0.25981972593864938</v>
      </c>
      <c r="G5" s="7">
        <f>(C5-(E4*C4+F4*C3))/(1-(E4*C3+F4*C4))</f>
        <v>-5.1395229430121217E-2</v>
      </c>
      <c r="H5" s="6"/>
      <c r="I5" s="6"/>
      <c r="J5" s="6"/>
      <c r="K5" s="6"/>
      <c r="L5" s="6"/>
      <c r="M5" s="6"/>
      <c r="N5" s="6"/>
      <c r="O5" s="6"/>
      <c r="P5" s="6"/>
      <c r="R5" s="6">
        <f t="shared" si="0"/>
        <v>0.27718585822512659</v>
      </c>
      <c r="S5" s="6">
        <f t="shared" si="1"/>
        <v>-0.27718585822512659</v>
      </c>
    </row>
    <row r="6" spans="1:19" x14ac:dyDescent="0.25">
      <c r="B6" s="2">
        <v>4</v>
      </c>
      <c r="C6" s="3">
        <v>0.69910032602886274</v>
      </c>
      <c r="D6" s="6">
        <f>H6</f>
        <v>4.8734808361235622E-2</v>
      </c>
      <c r="E6" s="6">
        <f>E5-(G5*H6)</f>
        <v>0.69605587536319036</v>
      </c>
      <c r="F6" s="6">
        <f>F5-(F5*H6)</f>
        <v>0.24715746138656056</v>
      </c>
      <c r="G6" s="6">
        <f>G5-(E5*H6)</f>
        <v>-8.5195311263686152E-2</v>
      </c>
      <c r="H6" s="7">
        <f>(C6-(E5*C5+F5*C4+G5*C3))/(1-(E5*C3+F5*C4+G5*C5))</f>
        <v>4.8734808361235622E-2</v>
      </c>
      <c r="I6" s="6"/>
      <c r="J6" s="6"/>
      <c r="K6" s="6"/>
      <c r="L6" s="6"/>
      <c r="M6" s="6"/>
      <c r="N6" s="6"/>
      <c r="O6" s="6"/>
      <c r="P6" s="6"/>
      <c r="R6" s="6">
        <f t="shared" si="0"/>
        <v>0.27718585822512659</v>
      </c>
      <c r="S6" s="6">
        <f t="shared" si="1"/>
        <v>-0.27718585822512659</v>
      </c>
    </row>
    <row r="7" spans="1:19" x14ac:dyDescent="0.25">
      <c r="B7" s="2">
        <v>5</v>
      </c>
      <c r="C7" s="3">
        <v>0.6365992346485212</v>
      </c>
      <c r="D7" s="6">
        <f>I7</f>
        <v>-3.6469316795223403E-2</v>
      </c>
      <c r="E7" s="6">
        <f>E6-(H6*I7)</f>
        <v>0.6978332005282708</v>
      </c>
      <c r="F7" s="6">
        <f>F6-(G6*I7)</f>
        <v>0.24405044659061753</v>
      </c>
      <c r="G7" s="6">
        <f>G6-(F6*I7)</f>
        <v>-7.6181647506076478E-2</v>
      </c>
      <c r="H7" s="6">
        <f>H6-(E6*I7)</f>
        <v>7.4119490587032349E-2</v>
      </c>
      <c r="I7" s="7">
        <f>(C7-(E6*C6+F6*C5+G6*C4+H6*C3))/(1-(E6*C3+F6*C4+G6*C5+H6*C6))</f>
        <v>-3.6469316795223403E-2</v>
      </c>
      <c r="J7" s="6"/>
      <c r="K7" s="6"/>
      <c r="L7" s="6"/>
      <c r="M7" s="6"/>
      <c r="N7" s="6"/>
      <c r="O7" s="6"/>
      <c r="P7" s="6"/>
      <c r="R7" s="6">
        <f t="shared" si="0"/>
        <v>0.27718585822512659</v>
      </c>
      <c r="S7" s="6">
        <f t="shared" si="1"/>
        <v>-0.27718585822512659</v>
      </c>
    </row>
    <row r="8" spans="1:19" x14ac:dyDescent="0.25">
      <c r="B8" s="2">
        <v>6</v>
      </c>
      <c r="C8" s="3">
        <v>0.56673270447948676</v>
      </c>
      <c r="D8" s="6">
        <f>J8</f>
        <v>-9.4220140472369915E-2</v>
      </c>
      <c r="E8" s="6">
        <f>E7-(I7*J8)</f>
        <v>0.69439705637689353</v>
      </c>
      <c r="F8" s="6">
        <f>F7-(H7*J8)</f>
        <v>0.25103399540546822</v>
      </c>
      <c r="G8" s="6">
        <f>G7-(G7*J8)</f>
        <v>-8.3359493035515569E-2</v>
      </c>
      <c r="H8" s="6">
        <f>H7-(F7*J8)</f>
        <v>9.7113957947144947E-2</v>
      </c>
      <c r="I8" s="6">
        <f>I7-(E7*J8)</f>
        <v>2.9280625384833753E-2</v>
      </c>
      <c r="J8" s="7">
        <f>(C8-(E7*C7+F7*C6+G7*C5+H7*C4+I7*C3))/(1-(E7*C3+F7*C4+G7*C5+H7*C6+I7*C7))</f>
        <v>-9.4220140472369915E-2</v>
      </c>
      <c r="K8" s="6"/>
      <c r="L8" s="6"/>
      <c r="M8" s="6"/>
      <c r="N8" s="6"/>
      <c r="O8" s="6"/>
      <c r="P8" s="6"/>
      <c r="R8" s="6">
        <f t="shared" si="0"/>
        <v>0.27718585822512659</v>
      </c>
      <c r="S8" s="6">
        <f t="shared" si="1"/>
        <v>-0.27718585822512659</v>
      </c>
    </row>
    <row r="9" spans="1:19" x14ac:dyDescent="0.25">
      <c r="B9" s="2">
        <v>7</v>
      </c>
      <c r="C9" s="3">
        <v>0.52245060411230415</v>
      </c>
      <c r="D9" s="6">
        <f>K9</f>
        <v>6.3225828030409686E-2</v>
      </c>
      <c r="E9" s="6">
        <f>E8-(J8*K9)</f>
        <v>0.70035420277540061</v>
      </c>
      <c r="F9" s="6">
        <f>F8-(I8*K9)</f>
        <v>0.24918270362026387</v>
      </c>
      <c r="G9" s="6">
        <f>G8-(H8*K9)</f>
        <v>-8.9499603440034187E-2</v>
      </c>
      <c r="H9" s="6">
        <f>H8-(G8*K9)</f>
        <v>0.10238443091851059</v>
      </c>
      <c r="I9" s="6">
        <f>I8-(F8*K9)</f>
        <v>1.3408793161540963E-2</v>
      </c>
      <c r="J9" s="6">
        <f>J8-(E8*K9)</f>
        <v>-0.1381239693436781</v>
      </c>
      <c r="K9" s="7">
        <f>(C9-(E8*C8+F8*C7+G8*C6+H8*C5+I8*C4+J8*C3))/(1-(E8*C3+F8*C4+G8*C5+H8*C6+I8*C7+J8*C8))</f>
        <v>6.3225828030409686E-2</v>
      </c>
      <c r="L9" s="6"/>
      <c r="M9" s="6"/>
      <c r="N9" s="6"/>
      <c r="O9" s="6"/>
      <c r="P9" s="6"/>
      <c r="R9" s="6">
        <f t="shared" si="0"/>
        <v>0.27718585822512659</v>
      </c>
      <c r="S9" s="6">
        <f t="shared" si="1"/>
        <v>-0.27718585822512659</v>
      </c>
    </row>
    <row r="10" spans="1:19" x14ac:dyDescent="0.25">
      <c r="B10" s="2">
        <v>8</v>
      </c>
      <c r="C10" s="3">
        <v>0.4431512662567248</v>
      </c>
      <c r="D10" s="6">
        <f>L10</f>
        <v>-0.14401167089395275</v>
      </c>
      <c r="E10" s="6">
        <f>E9-(K9*L10)</f>
        <v>0.70945945991371362</v>
      </c>
      <c r="F10" s="6">
        <f>F9-(J9*L10)</f>
        <v>0.22929124000457568</v>
      </c>
      <c r="G10" s="6">
        <f>G9-(I9*L10)</f>
        <v>-8.7568580732169263E-2</v>
      </c>
      <c r="H10" s="6">
        <f>H9-(H9*L10)</f>
        <v>0.11712898388861177</v>
      </c>
      <c r="I10" s="6">
        <f>I9-(G9*L10)</f>
        <v>5.1980572579547919E-4</v>
      </c>
      <c r="J10" s="6">
        <f>J9-(F9*L10)</f>
        <v>-0.10223875183745129</v>
      </c>
      <c r="K10" s="6">
        <f>K9-(E9*L10)</f>
        <v>0.16408500698969733</v>
      </c>
      <c r="L10" s="7">
        <f>(C10-(E9*C9+F9*C8+G9*C7+H9*C6+I9*C5+J9*C4+K9*C3))/(1-(E9*C3+F9*C4+G9*C5+H9*C6+I9*C7+J9*C8+K9*C9))</f>
        <v>-0.14401167089395275</v>
      </c>
      <c r="M10" s="7"/>
      <c r="N10" s="7"/>
      <c r="O10" s="7"/>
      <c r="P10" s="7"/>
      <c r="R10" s="6">
        <f t="shared" si="0"/>
        <v>0.27718585822512659</v>
      </c>
      <c r="S10" s="6">
        <f t="shared" si="1"/>
        <v>-0.27718585822512659</v>
      </c>
    </row>
    <row r="11" spans="1:19" x14ac:dyDescent="0.25">
      <c r="B11" s="2">
        <v>9</v>
      </c>
      <c r="C11" s="3">
        <v>0.38617768344402187</v>
      </c>
      <c r="D11" s="6">
        <f>M11</f>
        <v>-2.5968545312633675E-2</v>
      </c>
      <c r="E11" s="6">
        <f>E10-(L10*M11)</f>
        <v>0.70571968631255588</v>
      </c>
      <c r="F11" s="6">
        <f>F10-(K10*M11)</f>
        <v>0.23355228894371144</v>
      </c>
      <c r="G11" s="6">
        <f>G10-(J10*M11)</f>
        <v>-9.0223572391967224E-2</v>
      </c>
      <c r="H11" s="6">
        <f>H10-(I10*M11)</f>
        <v>0.11714248248715586</v>
      </c>
      <c r="I11" s="6">
        <f>I10-(H10*M11)</f>
        <v>3.5614750513296338E-3</v>
      </c>
      <c r="J11" s="6">
        <f>J10-(G10*M11)</f>
        <v>-0.10451278049415764</v>
      </c>
      <c r="K11" s="6">
        <f>K10-(F10*M11)</f>
        <v>0.17003936694554611</v>
      </c>
      <c r="L11" s="6">
        <f>L10-(E10*M11)</f>
        <v>-0.12558804076170688</v>
      </c>
      <c r="M11" s="8">
        <f>(C11-(E10*C10+F10*C9+G10*C8+H10*C7+I10*C6+J10*C5+K10*C4+L10*C3))/(1-(E10*C3+F10*C4+G10*C5+H10*C6+I10*C7+J10*C8+K10*C9+L10*C10))</f>
        <v>-2.5968545312633675E-2</v>
      </c>
      <c r="N11" s="9"/>
      <c r="O11" s="9"/>
      <c r="P11" s="9"/>
      <c r="R11" s="6">
        <f t="shared" si="0"/>
        <v>0.27718585822512659</v>
      </c>
      <c r="S11" s="6">
        <f t="shared" si="1"/>
        <v>-0.27718585822512659</v>
      </c>
    </row>
    <row r="12" spans="1:19" x14ac:dyDescent="0.25">
      <c r="B12" s="2">
        <v>10</v>
      </c>
      <c r="C12" s="3">
        <v>0.32168749591488821</v>
      </c>
      <c r="D12" s="6">
        <f>N12</f>
        <v>-1.8271565898660958E-2</v>
      </c>
      <c r="E12" s="6">
        <f>E11-(M11*N12)</f>
        <v>0.70524520032558369</v>
      </c>
      <c r="F12" s="6">
        <f>F11-(L11*N12)</f>
        <v>0.2312575987808502</v>
      </c>
      <c r="G12" s="6">
        <f>G11-(K11*N12)</f>
        <v>-8.7116686893455086E-2</v>
      </c>
      <c r="H12" s="6">
        <f>H11-(J11*N12)</f>
        <v>0.11523287033110458</v>
      </c>
      <c r="I12" s="6">
        <f>I11-(I11*N12)</f>
        <v>3.6265487774264403E-3</v>
      </c>
      <c r="J12" s="6">
        <f>J11-(H11*N12)</f>
        <v>-0.10237240390586085</v>
      </c>
      <c r="K12" s="6">
        <f>K11-(G11*N12)</f>
        <v>0.16839084099697368</v>
      </c>
      <c r="L12" s="6">
        <f>L11-(F11*N12)</f>
        <v>-0.12132067472348874</v>
      </c>
      <c r="M12" s="6">
        <f>M11-(E11*N12)</f>
        <v>-1.3073941558191471E-2</v>
      </c>
      <c r="N12" s="8">
        <f>(C12-(E11*C11+F11*C10+G11*C9+H11*C8+I11*C7+J11*C6+K11*C5+L11*C4+M11*C3))/(1-(E11*C3+F11*C4+G11*C5+H11*C6+I11*C7+J11*C8+K11*C9+L11*C10+M11*C11))</f>
        <v>-1.8271565898660958E-2</v>
      </c>
      <c r="O12" s="9"/>
      <c r="P12" s="9"/>
      <c r="R12" s="6">
        <f t="shared" si="0"/>
        <v>0.27718585822512659</v>
      </c>
      <c r="S12" s="6">
        <f t="shared" si="1"/>
        <v>-0.27718585822512659</v>
      </c>
    </row>
    <row r="13" spans="1:19" x14ac:dyDescent="0.25">
      <c r="B13" s="2">
        <v>11</v>
      </c>
      <c r="C13" s="3">
        <v>0.27178159267022739</v>
      </c>
      <c r="D13" s="6">
        <f>O13</f>
        <v>-1.3837778973694058E-2</v>
      </c>
      <c r="E13" s="6">
        <f>E12-(N12*O13)</f>
        <v>0.70499236243517471</v>
      </c>
      <c r="F13" s="6">
        <f>F12-(M12*O13)</f>
        <v>0.23107668446725296</v>
      </c>
      <c r="G13" s="6">
        <f>G12-(L12*O13)</f>
        <v>-8.8795495575218153E-2</v>
      </c>
      <c r="H13" s="6">
        <f>H12-(K12*O13)</f>
        <v>0.11756302557001516</v>
      </c>
      <c r="I13" s="6">
        <f>I12-(J12*O13)</f>
        <v>2.2099420791714037E-3</v>
      </c>
      <c r="J13" s="6">
        <f>J12-(I12*O13)</f>
        <v>-0.1023222205254415</v>
      </c>
      <c r="K13" s="6">
        <f>K12-(H12*O13)</f>
        <v>0.16998540798711986</v>
      </c>
      <c r="L13" s="6">
        <f>L12-(G12*O13)</f>
        <v>-0.12252617618164088</v>
      </c>
      <c r="M13" s="6">
        <f>M12-(F12*O13)</f>
        <v>-9.873850020274846E-3</v>
      </c>
      <c r="N13" s="6">
        <f>N12-(E12*O13)</f>
        <v>-8.5125386942969429E-3</v>
      </c>
      <c r="O13" s="8">
        <f>(C13-(E12*C12+F12*C11+G12*C10+H12*C9+I12*C8+J12*C7+K12*C6+L12*C5+M12*C4+N12*C3))/(1-(E12*C3+F12*C4+G12*C5+H12*C6+I12*C7+J12*C8+K12*C9+L12*C10+M12*C11+N12*C12))</f>
        <v>-1.3837778973694058E-2</v>
      </c>
      <c r="P13" s="9"/>
      <c r="R13" s="6">
        <f t="shared" si="0"/>
        <v>0.27718585822512659</v>
      </c>
      <c r="S13" s="6">
        <f t="shared" si="1"/>
        <v>-0.27718585822512659</v>
      </c>
    </row>
    <row r="14" spans="1:19" x14ac:dyDescent="0.25">
      <c r="B14" s="2">
        <v>12</v>
      </c>
      <c r="C14" s="3">
        <v>0.22981943203033836</v>
      </c>
      <c r="D14" s="6">
        <f>P14</f>
        <v>2.3564754859815077E-2</v>
      </c>
      <c r="E14" s="6">
        <f>E13-(O13*P14)</f>
        <v>0.70531844630449414</v>
      </c>
      <c r="F14" s="6">
        <f>F13-(N13*P14)</f>
        <v>0.23127728035481876</v>
      </c>
      <c r="G14" s="6">
        <f>G13-(M13*P14)</f>
        <v>-8.8562820719967794E-2</v>
      </c>
      <c r="H14" s="6">
        <f>H13-(L13*P14)</f>
        <v>0.12045032487564604</v>
      </c>
      <c r="I14" s="6">
        <f>I13-(K13*P14)</f>
        <v>-1.7957223897907275E-3</v>
      </c>
      <c r="J14" s="6">
        <f>J13-(J13*P14)</f>
        <v>-9.9911022482047529E-2</v>
      </c>
      <c r="K14" s="6">
        <f>K13-(I13*P14)</f>
        <v>0.1699333312437698</v>
      </c>
      <c r="L14" s="6">
        <f>L13-(H13*P14)</f>
        <v>-0.12529652005977646</v>
      </c>
      <c r="M14" s="6">
        <f>M13-(G13*P14)</f>
        <v>-7.7814059343890357E-3</v>
      </c>
      <c r="N14" s="6">
        <f>N13-(F13*P14)</f>
        <v>-1.3957804117586597E-2</v>
      </c>
      <c r="O14" s="6">
        <f>O13-(E13*P14)</f>
        <v>-3.0450751172520853E-2</v>
      </c>
      <c r="P14" s="8">
        <f>(C14-(E13*C13+F13*C12+G13*C11+H13*C10+I13*C9+J13*C8+K13*C7+L13*C6+M13*C5+N13*C4+O13*C3))/(1-(E13*C3+F13*C4+G13*C5+H13*C6+I13*C7+J13*C8+K13*C90+L13*C10+M13*C11+N13*C12+O13*C13))</f>
        <v>2.3564754859815077E-2</v>
      </c>
      <c r="R14" s="6">
        <f t="shared" si="0"/>
        <v>0.27718585822512659</v>
      </c>
      <c r="S14" s="6">
        <f t="shared" si="1"/>
        <v>-0.27718585822512659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Pecar</dc:creator>
  <cp:lastModifiedBy>Branko Pecar</cp:lastModifiedBy>
  <dcterms:created xsi:type="dcterms:W3CDTF">2017-06-12T15:54:22Z</dcterms:created>
  <dcterms:modified xsi:type="dcterms:W3CDTF">2020-09-20T07:09:56Z</dcterms:modified>
</cp:coreProperties>
</file>